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15450" windowHeight="12240"/>
  </bookViews>
  <sheets>
    <sheet name="апрель " sheetId="3" r:id="rId1"/>
  </sheets>
  <calcPr calcId="124519"/>
</workbook>
</file>

<file path=xl/calcChain.xml><?xml version="1.0" encoding="utf-8"?>
<calcChain xmlns="http://schemas.openxmlformats.org/spreadsheetml/2006/main">
  <c r="G9" i="3"/>
  <c r="D9"/>
  <c r="D8"/>
  <c r="D7"/>
  <c r="D6"/>
  <c r="D5"/>
  <c r="B16" l="1"/>
  <c r="B25" s="1"/>
  <c r="B24"/>
  <c r="D23" s="1"/>
  <c r="D22" s="1"/>
  <c r="B17" l="1"/>
  <c r="B19" s="1"/>
</calcChain>
</file>

<file path=xl/sharedStrings.xml><?xml version="1.0" encoding="utf-8"?>
<sst xmlns="http://schemas.openxmlformats.org/spreadsheetml/2006/main" count="29" uniqueCount="29">
  <si>
    <t>Днепр</t>
  </si>
  <si>
    <t>Наименование затрат</t>
  </si>
  <si>
    <t>кол-во энергоресурсов</t>
  </si>
  <si>
    <t>тариф, грн</t>
  </si>
  <si>
    <t>сумма, грн</t>
  </si>
  <si>
    <t>Электроэнергия насосной, кВт</t>
  </si>
  <si>
    <t>Электроэнергия котельной, кВт</t>
  </si>
  <si>
    <t>природный газ, тыс.куб.м</t>
  </si>
  <si>
    <t>Распределение газа, тыс.куб.м</t>
  </si>
  <si>
    <t>транспортировка газа, тыс. куб.м</t>
  </si>
  <si>
    <t>ТО котельной</t>
  </si>
  <si>
    <t>ТО насосной</t>
  </si>
  <si>
    <t>режимные карты</t>
  </si>
  <si>
    <t>аварийные работы февраль-март</t>
  </si>
  <si>
    <t>зарплата с налогами отв. по газу</t>
  </si>
  <si>
    <t>ВСЕГО РАСХОДОВ</t>
  </si>
  <si>
    <t>Затраты на подогрев воды, грн</t>
  </si>
  <si>
    <t>Стоимость подогрева 1 куба воды, грн</t>
  </si>
  <si>
    <t>Затраты на отопление</t>
  </si>
  <si>
    <t>Стоимость 1 Гкал, грн</t>
  </si>
  <si>
    <t>ТО узла учета</t>
  </si>
  <si>
    <t>это может идти отдельной строкой - обслуживание котельной, но не должно входить в обслуживание дома</t>
  </si>
  <si>
    <t>Стоимость отопления, грн/кв.м</t>
  </si>
  <si>
    <t>МОП 556,17 кв.м</t>
  </si>
  <si>
    <t>квартиры без счетчиков 3029,27 кв.м</t>
  </si>
  <si>
    <t>квартиры со счетчиками тепла 5395,3 кв.м</t>
  </si>
  <si>
    <t>ОСМД "Александрийский"</t>
  </si>
  <si>
    <t>Количество кубов воды</t>
  </si>
  <si>
    <t>Расчет фактического взноса на  подогрев воды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</si>
</sst>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4" fontId="0" fillId="0" borderId="0" xfId="0" applyNumberFormat="1"/>
    <xf numFmtId="0" fontId="1" fillId="0" borderId="0" xfId="0" applyFont="1"/>
    <xf numFmtId="4" fontId="5" fillId="0" borderId="1" xfId="0" applyNumberFormat="1" applyFont="1" applyBorder="1" applyAlignment="1"/>
    <xf numFmtId="4" fontId="5" fillId="0" borderId="2" xfId="0" applyNumberFormat="1" applyFont="1" applyBorder="1"/>
    <xf numFmtId="4" fontId="5" fillId="0" borderId="3" xfId="0" applyNumberFormat="1" applyFont="1" applyBorder="1" applyAlignment="1"/>
    <xf numFmtId="4" fontId="5" fillId="0" borderId="4" xfId="0" applyNumberFormat="1" applyFont="1" applyBorder="1" applyAlignment="1"/>
    <xf numFmtId="0" fontId="6" fillId="2" borderId="1" xfId="0" applyFont="1" applyFill="1" applyBorder="1"/>
    <xf numFmtId="0" fontId="5" fillId="0" borderId="1" xfId="0" applyFont="1" applyFill="1" applyBorder="1"/>
    <xf numFmtId="2" fontId="0" fillId="0" borderId="0" xfId="0" applyNumberFormat="1"/>
    <xf numFmtId="0" fontId="5" fillId="2" borderId="1" xfId="0" applyFont="1" applyFill="1" applyBorder="1"/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4" fontId="6" fillId="2" borderId="2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zoomScale="75" zoomScaleNormal="75" workbookViewId="0">
      <selection sqref="A1:D19"/>
    </sheetView>
  </sheetViews>
  <sheetFormatPr defaultRowHeight="15"/>
  <cols>
    <col min="1" max="1" width="81.42578125" customWidth="1"/>
    <col min="2" max="2" width="25.28515625" customWidth="1"/>
    <col min="3" max="3" width="18.28515625" customWidth="1"/>
    <col min="4" max="4" width="31.42578125" customWidth="1"/>
  </cols>
  <sheetData>
    <row r="1" spans="1:10" ht="33.75">
      <c r="A1" s="21" t="s">
        <v>26</v>
      </c>
      <c r="B1" s="21"/>
      <c r="C1" s="21"/>
      <c r="D1" s="21"/>
    </row>
    <row r="2" spans="1:10" ht="33.75">
      <c r="A2" s="21" t="s">
        <v>28</v>
      </c>
      <c r="B2" s="21"/>
      <c r="C2" s="21"/>
      <c r="D2" s="21"/>
    </row>
    <row r="3" spans="1:10" ht="36.75" customHeight="1">
      <c r="A3" s="1" t="s">
        <v>0</v>
      </c>
      <c r="B3" s="1"/>
      <c r="C3" s="1"/>
      <c r="D3" s="2">
        <v>42855</v>
      </c>
    </row>
    <row r="4" spans="1:10" ht="46.5">
      <c r="A4" s="3" t="s">
        <v>1</v>
      </c>
      <c r="B4" s="4" t="s">
        <v>2</v>
      </c>
      <c r="C4" s="3" t="s">
        <v>3</v>
      </c>
      <c r="D4" s="3" t="s">
        <v>4</v>
      </c>
    </row>
    <row r="5" spans="1:10" ht="31.5">
      <c r="A5" s="5" t="s">
        <v>5</v>
      </c>
      <c r="B5" s="6">
        <v>70</v>
      </c>
      <c r="C5" s="6">
        <v>1.92</v>
      </c>
      <c r="D5" s="7">
        <f>B5*C5</f>
        <v>134.4</v>
      </c>
    </row>
    <row r="6" spans="1:10" ht="31.5">
      <c r="A6" s="5" t="s">
        <v>6</v>
      </c>
      <c r="B6" s="6">
        <v>811</v>
      </c>
      <c r="C6" s="6">
        <v>1.92</v>
      </c>
      <c r="D6" s="7">
        <f t="shared" ref="D6:D8" si="0">B6*C6</f>
        <v>1557.12</v>
      </c>
    </row>
    <row r="7" spans="1:10" ht="31.5">
      <c r="A7" s="5" t="s">
        <v>7</v>
      </c>
      <c r="B7" s="6">
        <v>5.9640000000000004</v>
      </c>
      <c r="C7" s="6">
        <v>5930.4</v>
      </c>
      <c r="D7" s="7">
        <f>B7*C7</f>
        <v>35368.905599999998</v>
      </c>
      <c r="I7" s="8"/>
    </row>
    <row r="8" spans="1:10" ht="31.5" hidden="1">
      <c r="A8" s="5" t="s">
        <v>8</v>
      </c>
      <c r="B8" s="6"/>
      <c r="C8" s="6">
        <v>0</v>
      </c>
      <c r="D8" s="7">
        <f t="shared" si="0"/>
        <v>0</v>
      </c>
    </row>
    <row r="9" spans="1:10" ht="31.5">
      <c r="A9" s="5" t="s">
        <v>9</v>
      </c>
      <c r="B9" s="6">
        <v>5.9640000000000004</v>
      </c>
      <c r="C9" s="6">
        <v>879.24</v>
      </c>
      <c r="D9" s="7">
        <f>B9*C9+0.01</f>
        <v>5243.7973600000005</v>
      </c>
      <c r="G9" s="9">
        <f>B7*1000/154.7</f>
        <v>38.552036199095028</v>
      </c>
    </row>
    <row r="10" spans="1:10" ht="31.5" hidden="1">
      <c r="A10" s="5" t="s">
        <v>10</v>
      </c>
      <c r="B10" s="7"/>
      <c r="C10" s="10"/>
      <c r="D10" s="10">
        <v>0</v>
      </c>
      <c r="E10" s="22" t="s">
        <v>21</v>
      </c>
      <c r="F10" s="23"/>
      <c r="G10" s="23"/>
      <c r="H10" s="23"/>
      <c r="I10" s="23"/>
      <c r="J10" s="23"/>
    </row>
    <row r="11" spans="1:10" ht="31.5" hidden="1">
      <c r="A11" s="5" t="s">
        <v>11</v>
      </c>
      <c r="B11" s="7"/>
      <c r="C11" s="10"/>
      <c r="D11" s="10">
        <v>0</v>
      </c>
      <c r="E11" s="22"/>
      <c r="F11" s="23"/>
      <c r="G11" s="23"/>
      <c r="H11" s="23"/>
      <c r="I11" s="23"/>
      <c r="J11" s="23"/>
    </row>
    <row r="12" spans="1:10" ht="31.5" hidden="1">
      <c r="A12" s="5" t="s">
        <v>20</v>
      </c>
      <c r="B12" s="7"/>
      <c r="C12" s="10"/>
      <c r="D12" s="10">
        <v>0</v>
      </c>
      <c r="E12" s="22"/>
      <c r="F12" s="23"/>
      <c r="G12" s="23"/>
      <c r="H12" s="23"/>
      <c r="I12" s="23"/>
      <c r="J12" s="23"/>
    </row>
    <row r="13" spans="1:10" ht="31.5" hidden="1">
      <c r="A13" s="5" t="s">
        <v>12</v>
      </c>
      <c r="B13" s="11"/>
      <c r="C13" s="12"/>
      <c r="D13" s="13"/>
    </row>
    <row r="14" spans="1:10" ht="31.5" hidden="1">
      <c r="A14" s="5" t="s">
        <v>13</v>
      </c>
      <c r="B14" s="11"/>
      <c r="C14" s="12"/>
      <c r="D14" s="13"/>
    </row>
    <row r="15" spans="1:10" ht="31.5" hidden="1">
      <c r="A15" s="5" t="s">
        <v>14</v>
      </c>
      <c r="B15" s="11"/>
      <c r="C15" s="12"/>
      <c r="D15" s="13"/>
    </row>
    <row r="16" spans="1:10" ht="31.5">
      <c r="A16" s="14" t="s">
        <v>15</v>
      </c>
      <c r="B16" s="24">
        <f>SUM(D5:D15)</f>
        <v>42304.222959999999</v>
      </c>
      <c r="C16" s="25"/>
      <c r="D16" s="26"/>
    </row>
    <row r="17" spans="1:9" ht="31.5">
      <c r="A17" s="15" t="s">
        <v>16</v>
      </c>
      <c r="B17" s="19">
        <f>B16</f>
        <v>42304.222959999999</v>
      </c>
      <c r="C17" s="19"/>
      <c r="D17" s="19"/>
    </row>
    <row r="18" spans="1:9" ht="31.5">
      <c r="A18" s="15" t="s">
        <v>27</v>
      </c>
      <c r="B18" s="27">
        <v>194.8</v>
      </c>
      <c r="C18" s="28"/>
      <c r="D18" s="29"/>
    </row>
    <row r="19" spans="1:9" ht="31.5">
      <c r="A19" s="15" t="s">
        <v>17</v>
      </c>
      <c r="B19" s="20">
        <f>B17/B18</f>
        <v>217.1674689938398</v>
      </c>
      <c r="C19" s="20"/>
      <c r="D19" s="20"/>
    </row>
    <row r="20" spans="1:9" ht="31.5" hidden="1">
      <c r="A20" s="17" t="s">
        <v>18</v>
      </c>
      <c r="B20" s="19">
        <v>0</v>
      </c>
      <c r="C20" s="19"/>
      <c r="D20" s="19"/>
    </row>
    <row r="21" spans="1:9" ht="31.5" hidden="1">
      <c r="A21" s="15" t="s">
        <v>25</v>
      </c>
      <c r="B21" s="18"/>
      <c r="C21" s="18"/>
      <c r="D21" s="18">
        <v>0</v>
      </c>
    </row>
    <row r="22" spans="1:9" ht="31.5" hidden="1">
      <c r="A22" s="15" t="s">
        <v>24</v>
      </c>
      <c r="B22" s="18"/>
      <c r="C22" s="18"/>
      <c r="D22" s="18">
        <f>B20-D21-D23</f>
        <v>0</v>
      </c>
      <c r="I22" s="8"/>
    </row>
    <row r="23" spans="1:9" ht="31.5" hidden="1">
      <c r="A23" s="15" t="s">
        <v>23</v>
      </c>
      <c r="B23" s="18"/>
      <c r="C23" s="18"/>
      <c r="D23" s="18">
        <f>556.17*B24</f>
        <v>0</v>
      </c>
    </row>
    <row r="24" spans="1:9" ht="31.5" hidden="1">
      <c r="A24" s="5" t="s">
        <v>22</v>
      </c>
      <c r="B24" s="20">
        <f>(B20-D21)/(8424.57+556.17-5395.3)</f>
        <v>0</v>
      </c>
      <c r="C24" s="20"/>
      <c r="D24" s="20"/>
      <c r="F24" s="16"/>
    </row>
    <row r="25" spans="1:9" ht="31.5" hidden="1">
      <c r="A25" s="5" t="s">
        <v>19</v>
      </c>
      <c r="B25" s="20">
        <f>B16/(B7*1000/154.7)</f>
        <v>1097.327849079812</v>
      </c>
      <c r="C25" s="20"/>
      <c r="D25" s="20"/>
      <c r="F25" s="16"/>
      <c r="G25" s="16"/>
    </row>
  </sheetData>
  <mergeCells count="10">
    <mergeCell ref="E10:J12"/>
    <mergeCell ref="B16:D16"/>
    <mergeCell ref="B17:D17"/>
    <mergeCell ref="B19:D19"/>
    <mergeCell ref="B18:D18"/>
    <mergeCell ref="B20:D20"/>
    <mergeCell ref="B24:D24"/>
    <mergeCell ref="B25:D25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2017-05-18T05:28:23Z</cp:lastPrinted>
  <dcterms:created xsi:type="dcterms:W3CDTF">2017-04-22T08:53:25Z</dcterms:created>
  <dcterms:modified xsi:type="dcterms:W3CDTF">2017-05-18T05:28:57Z</dcterms:modified>
</cp:coreProperties>
</file>